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440" windowHeight="12720" activeTab="1"/>
  </bookViews>
  <sheets>
    <sheet name="поступление" sheetId="4" r:id="rId1"/>
    <sheet name="отчет о поступлении и расходова" sheetId="1" r:id="rId2"/>
  </sheets>
  <definedNames>
    <definedName name="_xlnm.Print_Titles" localSheetId="1">'отчет о поступлении и расходова'!$3:$5</definedName>
    <definedName name="_xlnm.Print_Titles" localSheetId="0">поступление!#REF!</definedName>
    <definedName name="_xlnm.Print_Area" localSheetId="1">'отчет о поступлении и расходова'!$A$1:$K$76</definedName>
    <definedName name="_xlnm.Print_Area" localSheetId="0">поступление!$A$1:$I$13</definedName>
  </definedNames>
  <calcPr calcId="124519"/>
</workbook>
</file>

<file path=xl/calcChain.xml><?xml version="1.0" encoding="utf-8"?>
<calcChain xmlns="http://schemas.openxmlformats.org/spreadsheetml/2006/main">
  <c r="C66" i="1"/>
  <c r="C68"/>
  <c r="C51"/>
  <c r="B51" s="1"/>
  <c r="B37"/>
  <c r="B8"/>
  <c r="B9"/>
  <c r="B10"/>
  <c r="B11"/>
  <c r="B12"/>
  <c r="B13"/>
  <c r="B14"/>
  <c r="B15"/>
  <c r="B16"/>
  <c r="B17"/>
  <c r="B18"/>
  <c r="B20"/>
  <c r="B21"/>
  <c r="B22"/>
  <c r="B23"/>
  <c r="B24"/>
  <c r="B25"/>
  <c r="B26"/>
  <c r="B28"/>
  <c r="B29"/>
  <c r="B30"/>
  <c r="B31"/>
  <c r="B33"/>
  <c r="B34"/>
  <c r="B35"/>
  <c r="B36"/>
  <c r="B39"/>
  <c r="B41"/>
  <c r="B44"/>
  <c r="B47"/>
  <c r="B48"/>
  <c r="B49"/>
  <c r="B50"/>
  <c r="B52"/>
  <c r="B53"/>
  <c r="B54"/>
  <c r="B55"/>
  <c r="B56"/>
  <c r="B57"/>
  <c r="B58"/>
  <c r="B59"/>
  <c r="B60"/>
  <c r="B61"/>
  <c r="B62"/>
  <c r="B63"/>
  <c r="B64"/>
  <c r="B65"/>
  <c r="B67"/>
  <c r="B68"/>
  <c r="B66"/>
  <c r="C40"/>
  <c r="B40" s="1"/>
  <c r="C45"/>
  <c r="B45" s="1"/>
  <c r="C42"/>
  <c r="B42" s="1"/>
  <c r="C46"/>
  <c r="B46" s="1"/>
  <c r="C19"/>
  <c r="C32"/>
  <c r="B32" s="1"/>
  <c r="C27"/>
  <c r="B27" s="1"/>
  <c r="H7"/>
  <c r="H70" s="1"/>
  <c r="F6"/>
  <c r="J7"/>
  <c r="D6"/>
  <c r="J6"/>
  <c r="G6"/>
  <c r="K7"/>
  <c r="F7"/>
  <c r="G7"/>
  <c r="I7"/>
  <c r="I70" s="1"/>
  <c r="C7" l="1"/>
  <c r="B19"/>
  <c r="J70"/>
  <c r="F70"/>
  <c r="D7"/>
  <c r="G70"/>
  <c r="K70"/>
  <c r="D70" l="1"/>
  <c r="B69"/>
  <c r="B6"/>
  <c r="B3" i="4"/>
  <c r="B43" i="1"/>
  <c r="E7"/>
  <c r="E70" s="1"/>
  <c r="B38"/>
  <c r="C70"/>
  <c r="B7" l="1"/>
  <c r="B70" s="1"/>
</calcChain>
</file>

<file path=xl/sharedStrings.xml><?xml version="1.0" encoding="utf-8"?>
<sst xmlns="http://schemas.openxmlformats.org/spreadsheetml/2006/main" count="89" uniqueCount="82">
  <si>
    <t>ИТОГО:</t>
  </si>
  <si>
    <t>в т.ч.</t>
  </si>
  <si>
    <t>вневедомственная охрана</t>
  </si>
  <si>
    <t>дератизация</t>
  </si>
  <si>
    <t>огнезащитная обработка кровли</t>
  </si>
  <si>
    <t>электроизмерительные работы</t>
  </si>
  <si>
    <t>Поступление финансовых средств всего:</t>
  </si>
  <si>
    <t>Субвенция на реализацию Закона Ставропольского края "О нормативах расходов на реализацию федерального государственного образовательного стандарта в муниципальных общеобразовательных учреждениях на территории Ставропольского края"</t>
  </si>
  <si>
    <t>Субсидия на проведение мероприятий по организации отдыха детей в каникулярное время</t>
  </si>
  <si>
    <t>Предоставление мер социальной поддержки по оплате жилых помещений, отопления и освещения педагогическим работникам, проживающим в сельской местности</t>
  </si>
  <si>
    <t>Иные субсидии на мероприятия по повышению уровня пожарной безопасности</t>
  </si>
  <si>
    <t xml:space="preserve"> Родительская плата</t>
  </si>
  <si>
    <t>Прочие безвозмездные целевые поступления</t>
  </si>
  <si>
    <t>Субсидия на проведение мероприятий по организации отдыха детей в каникулярное время (путевки)</t>
  </si>
  <si>
    <t>Субсидия на выполнение муниципального задания</t>
  </si>
  <si>
    <t>Поступление средств</t>
  </si>
  <si>
    <t>Благотворительные поступления</t>
  </si>
  <si>
    <t>ВСЕГО:</t>
  </si>
  <si>
    <t>техническое обслуживание пожарной сигнализации</t>
  </si>
  <si>
    <t>техническое обслуживание охранной сигнализации</t>
  </si>
  <si>
    <t xml:space="preserve">дезинсекция </t>
  </si>
  <si>
    <t>пособие сотрудникам находящимся в отпуске по уходу за ребенком до 3 лет</t>
  </si>
  <si>
    <t xml:space="preserve">услуги связи </t>
  </si>
  <si>
    <t>услуги связи (дистанционное обучение)</t>
  </si>
  <si>
    <t>медицинский осмотр работников</t>
  </si>
  <si>
    <t>акарицидная обработка территории от клещей</t>
  </si>
  <si>
    <t>техническое обслуживание газового оборудования, планово-предупредительные работы по газовому оборудованию</t>
  </si>
  <si>
    <t>специальная оценка условий труда</t>
  </si>
  <si>
    <t>услуги по сервисному обслуживанию программы "Электронный классный журнал"</t>
  </si>
  <si>
    <t>приобретение бланков аттестатов, приложений к ним, медалей</t>
  </si>
  <si>
    <t>уплата налогов, сборов, государственной пошлины</t>
  </si>
  <si>
    <t>частичная оплата стоимости путевки в оздоровительные лагаря</t>
  </si>
  <si>
    <t>приобретение учебников</t>
  </si>
  <si>
    <t>приобретение классных журналов</t>
  </si>
  <si>
    <t>приобретение продуктов питания на пришкольный лагерь во время каникул</t>
  </si>
  <si>
    <t xml:space="preserve">Направление </t>
  </si>
  <si>
    <t>заработная плата</t>
  </si>
  <si>
    <t>начисления на оплату труда</t>
  </si>
  <si>
    <t>Расходование средств, в т.ч.:</t>
  </si>
  <si>
    <t>оплата тепловой энергии</t>
  </si>
  <si>
    <t>оплата электрической энергии</t>
  </si>
  <si>
    <t>оплата водоснабжения и водоотведения</t>
  </si>
  <si>
    <t>оплата газоснабжения</t>
  </si>
  <si>
    <t>вывоз твердых бытовых отходов</t>
  </si>
  <si>
    <t>промывка системы отопления</t>
  </si>
  <si>
    <t>техническое обслуживание системы "Стрелец-мониторинг"</t>
  </si>
  <si>
    <t>услуги Роспотребнадзора, ветстанции по проведению лабораторных исследований</t>
  </si>
  <si>
    <t>услуги по обучению сотрудников по электробезопасности, охране труда, закупкам</t>
  </si>
  <si>
    <t>приобретение знаков пожарной безопасности, ящика для песка</t>
  </si>
  <si>
    <t xml:space="preserve">Информация о поступлении финансовых и материальных средств и их расходовании по итогам 2017 года </t>
  </si>
  <si>
    <t>Субсидия на проведение работ по замене оконных блоков</t>
  </si>
  <si>
    <t>приобретение продуктов питания для детей льготных категорий</t>
  </si>
  <si>
    <t>меры социальной поддержки педагогических работников</t>
  </si>
  <si>
    <t>приобретение продуктов питания  за счет родительской платы и безвозмездных поступлений</t>
  </si>
  <si>
    <t>приобретение продуктов питания  за счет благотворительной помощи</t>
  </si>
  <si>
    <t>приобретение телевизора и передающего устройства</t>
  </si>
  <si>
    <t>работы по спилу деревьев</t>
  </si>
  <si>
    <t>работы по замене оконных блоков</t>
  </si>
  <si>
    <t>перезарядка огнетушителей</t>
  </si>
  <si>
    <t>техническое обслуживание теплового счетчика</t>
  </si>
  <si>
    <t>техническое обслуживание  и ремонт системы видеонаблюдения</t>
  </si>
  <si>
    <t>заправка картриджей</t>
  </si>
  <si>
    <t>устройство водопровода и канализации в кабинеах физики и химии</t>
  </si>
  <si>
    <t>ремонт отопления</t>
  </si>
  <si>
    <t>техническое обслуживание системы дистанционного обучения</t>
  </si>
  <si>
    <t xml:space="preserve"> в т.ч. трудойстройство несовершеннолетних в период летних каникул</t>
  </si>
  <si>
    <t>услуги за отбор смывов с целью контроля санитарного состояния производ. Оборудования</t>
  </si>
  <si>
    <t>услуги по отправке отчетов</t>
  </si>
  <si>
    <t>разработку проекта нормативов образования отходов и лимита на их размещения</t>
  </si>
  <si>
    <t xml:space="preserve">проведение энергетического обследования с составлением энергетического паспорта </t>
  </si>
  <si>
    <t>нотариальные услуги</t>
  </si>
  <si>
    <t>приобретение проекторов</t>
  </si>
  <si>
    <t>приобретение спортивной формы</t>
  </si>
  <si>
    <t>приобретение стройматериалов, энергосберегающих лампочек для ремонта коридоров, лестниц, спортзала, кухни</t>
  </si>
  <si>
    <t>приобретение мячей</t>
  </si>
  <si>
    <t>приобретение жесткого диска на систему видеонаблюдения</t>
  </si>
  <si>
    <t>приобретение кастрюль</t>
  </si>
  <si>
    <t>приобретение дверей и окна</t>
  </si>
  <si>
    <t>приобретение бумаги офисной, печати</t>
  </si>
  <si>
    <t>Директор МОУ "СОШ № 1" _________________ И.А.Медведева</t>
  </si>
  <si>
    <t>Информация о поступлении финансовых и материальных средств и их расходовании МОУ "СОШ № 1"  по итогам 2017 финансового года</t>
  </si>
  <si>
    <t>Исп.  Н.И.Иванишко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</si>
</sst>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wrapText="1"/>
    </xf>
    <xf numFmtId="0" fontId="5" fillId="0" borderId="2" xfId="0" applyNumberFormat="1" applyFont="1" applyFill="1" applyBorder="1" applyAlignment="1">
      <alignment horizontal="right" wrapText="1"/>
    </xf>
    <xf numFmtId="0" fontId="6" fillId="0" borderId="0" xfId="0" applyNumberFormat="1" applyFont="1" applyFill="1" applyAlignment="1">
      <alignment textRotation="90" wrapText="1"/>
    </xf>
    <xf numFmtId="0" fontId="6" fillId="0" borderId="0" xfId="0" applyNumberFormat="1" applyFont="1" applyFill="1" applyAlignment="1">
      <alignment horizontal="left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4" xfId="0" applyNumberFormat="1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4" fontId="0" fillId="0" borderId="0" xfId="0" applyNumberFormat="1"/>
    <xf numFmtId="4" fontId="1" fillId="0" borderId="0" xfId="0" applyNumberFormat="1" applyFont="1"/>
    <xf numFmtId="4" fontId="5" fillId="0" borderId="3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  <color rgb="FFCCFFCC"/>
      <color rgb="FFFF505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="75" zoomScaleSheetLayoutView="75" workbookViewId="0">
      <selection activeCell="A9" sqref="A9"/>
    </sheetView>
  </sheetViews>
  <sheetFormatPr defaultRowHeight="15"/>
  <cols>
    <col min="1" max="1" width="94.7109375" style="3" customWidth="1"/>
    <col min="2" max="2" width="19" customWidth="1"/>
    <col min="3" max="4" width="18" customWidth="1"/>
    <col min="5" max="5" width="19" customWidth="1"/>
    <col min="6" max="6" width="18" customWidth="1"/>
    <col min="7" max="7" width="17" customWidth="1"/>
    <col min="8" max="8" width="19" customWidth="1"/>
    <col min="9" max="9" width="19" style="2" customWidth="1"/>
  </cols>
  <sheetData>
    <row r="1" spans="1:9" ht="30" customHeight="1">
      <c r="A1" s="19" t="s">
        <v>49</v>
      </c>
      <c r="B1" s="19"/>
      <c r="C1" s="19"/>
      <c r="D1" s="19"/>
      <c r="E1" s="19"/>
      <c r="F1" s="19"/>
      <c r="G1" s="19"/>
      <c r="H1" s="19"/>
      <c r="I1" s="19"/>
    </row>
    <row r="2" spans="1:9" ht="30" customHeight="1">
      <c r="A2" s="6"/>
      <c r="B2" s="6"/>
      <c r="C2" s="6"/>
      <c r="D2" s="6"/>
      <c r="E2" s="6"/>
      <c r="F2" s="6"/>
      <c r="G2" s="6"/>
      <c r="H2" s="6"/>
      <c r="I2" s="6"/>
    </row>
    <row r="3" spans="1:9" ht="33.75" customHeight="1">
      <c r="A3" s="7" t="s">
        <v>6</v>
      </c>
      <c r="B3" s="15">
        <f>SUM(B5:B12)</f>
        <v>33172084</v>
      </c>
      <c r="C3" s="6"/>
      <c r="D3" s="6"/>
      <c r="E3" s="6"/>
      <c r="F3" s="6"/>
      <c r="G3" s="6"/>
      <c r="H3" s="6"/>
      <c r="I3" s="6"/>
    </row>
    <row r="4" spans="1:9" ht="33.75" customHeight="1">
      <c r="A4" s="7" t="s">
        <v>1</v>
      </c>
      <c r="B4" s="15"/>
      <c r="C4" s="6"/>
      <c r="D4" s="6"/>
      <c r="E4" s="6"/>
      <c r="F4" s="6"/>
      <c r="G4" s="6"/>
      <c r="H4" s="6"/>
      <c r="I4" s="6"/>
    </row>
    <row r="5" spans="1:9" ht="33.75" customHeight="1">
      <c r="A5" s="7" t="s">
        <v>14</v>
      </c>
      <c r="B5" s="15">
        <v>8370592</v>
      </c>
      <c r="C5" s="6"/>
      <c r="D5" s="6"/>
      <c r="E5" s="6"/>
      <c r="F5" s="6"/>
      <c r="G5" s="6"/>
      <c r="H5" s="6"/>
      <c r="I5" s="6"/>
    </row>
    <row r="6" spans="1:9" ht="78.75" customHeight="1">
      <c r="A6" s="7" t="s">
        <v>7</v>
      </c>
      <c r="B6" s="15">
        <v>19469606.949999999</v>
      </c>
      <c r="C6" s="6"/>
      <c r="D6" s="6"/>
      <c r="E6" s="6"/>
      <c r="F6" s="6"/>
      <c r="G6" s="6"/>
      <c r="H6" s="6"/>
      <c r="I6" s="6"/>
    </row>
    <row r="7" spans="1:9" ht="66" customHeight="1">
      <c r="A7" s="7" t="s">
        <v>9</v>
      </c>
      <c r="B7" s="15">
        <v>1186190</v>
      </c>
      <c r="C7" s="6"/>
      <c r="D7" s="6"/>
      <c r="E7" s="6"/>
      <c r="F7" s="6"/>
      <c r="G7" s="6"/>
      <c r="H7" s="6"/>
      <c r="I7" s="6"/>
    </row>
    <row r="8" spans="1:9" ht="45" customHeight="1">
      <c r="A8" s="7" t="s">
        <v>10</v>
      </c>
      <c r="B8" s="15">
        <v>197139.88</v>
      </c>
      <c r="C8" s="6"/>
      <c r="D8" s="6"/>
      <c r="E8" s="6"/>
      <c r="F8" s="6"/>
      <c r="G8" s="6"/>
      <c r="H8" s="6"/>
      <c r="I8" s="6"/>
    </row>
    <row r="9" spans="1:9" ht="45" customHeight="1">
      <c r="A9" s="7" t="s">
        <v>50</v>
      </c>
      <c r="B9" s="15">
        <v>1114237.67</v>
      </c>
      <c r="C9" s="17"/>
      <c r="D9" s="17"/>
      <c r="E9" s="17"/>
      <c r="F9" s="17"/>
      <c r="G9" s="17"/>
      <c r="H9" s="17"/>
      <c r="I9" s="17"/>
    </row>
    <row r="10" spans="1:9" ht="45" customHeight="1">
      <c r="A10" s="7" t="s">
        <v>13</v>
      </c>
      <c r="B10" s="15">
        <v>108000</v>
      </c>
      <c r="C10" s="6"/>
      <c r="D10" s="6"/>
      <c r="E10" s="6"/>
      <c r="F10" s="6"/>
      <c r="G10" s="6"/>
      <c r="H10" s="6"/>
      <c r="I10" s="6"/>
    </row>
    <row r="11" spans="1:9" ht="45" customHeight="1">
      <c r="A11" s="7" t="s">
        <v>11</v>
      </c>
      <c r="B11" s="15">
        <v>2485467.5</v>
      </c>
      <c r="C11" s="6"/>
      <c r="D11" s="6"/>
      <c r="E11" s="6"/>
      <c r="F11" s="6"/>
      <c r="G11" s="6"/>
      <c r="H11" s="6"/>
      <c r="I11" s="6"/>
    </row>
    <row r="12" spans="1:9" ht="34.5" customHeight="1">
      <c r="A12" s="7" t="s">
        <v>12</v>
      </c>
      <c r="B12" s="15">
        <v>240850</v>
      </c>
      <c r="C12" s="6"/>
      <c r="D12" s="6"/>
      <c r="E12" s="6"/>
      <c r="F12" s="6"/>
      <c r="G12" s="6"/>
      <c r="H12" s="6"/>
      <c r="I12" s="6"/>
    </row>
    <row r="13" spans="1:9" ht="30" customHeight="1">
      <c r="A13" s="6"/>
      <c r="B13" s="6"/>
      <c r="C13" s="6"/>
      <c r="D13" s="6"/>
      <c r="E13" s="6"/>
      <c r="F13" s="6"/>
      <c r="G13" s="6"/>
      <c r="H13" s="6"/>
      <c r="I13" s="6"/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75" zoomScaleNormal="75" zoomScaleSheetLayoutView="75" workbookViewId="0">
      <selection activeCell="B73" sqref="B73:F73"/>
    </sheetView>
  </sheetViews>
  <sheetFormatPr defaultRowHeight="18.75"/>
  <cols>
    <col min="1" max="1" width="49.85546875" style="11" customWidth="1"/>
    <col min="2" max="2" width="20.5703125" style="11" customWidth="1"/>
    <col min="3" max="3" width="20.42578125" style="13" customWidth="1"/>
    <col min="4" max="4" width="26.42578125" style="13" customWidth="1"/>
    <col min="5" max="6" width="20.42578125" style="13" customWidth="1"/>
    <col min="7" max="7" width="15" style="13" customWidth="1"/>
    <col min="8" max="8" width="17.28515625" style="13" customWidth="1"/>
    <col min="9" max="9" width="15.28515625" style="13" customWidth="1"/>
    <col min="10" max="11" width="15.140625" style="13" customWidth="1"/>
    <col min="14" max="14" width="11.42578125" bestFit="1" customWidth="1"/>
    <col min="15" max="15" width="12.85546875" bestFit="1" customWidth="1"/>
    <col min="16" max="16" width="11.42578125" bestFit="1" customWidth="1"/>
  </cols>
  <sheetData>
    <row r="1" spans="1:15" ht="39.75" customHeight="1">
      <c r="A1" s="30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5" s="4" customFormat="1" ht="90" customHeight="1">
      <c r="A3" s="21" t="s">
        <v>35</v>
      </c>
      <c r="B3" s="21" t="s">
        <v>17</v>
      </c>
      <c r="C3" s="24" t="s">
        <v>14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50</v>
      </c>
      <c r="I3" s="24" t="s">
        <v>13</v>
      </c>
      <c r="J3" s="24" t="s">
        <v>11</v>
      </c>
      <c r="K3" s="24" t="s">
        <v>16</v>
      </c>
    </row>
    <row r="4" spans="1:15" s="4" customFormat="1" ht="15">
      <c r="A4" s="22"/>
      <c r="B4" s="22"/>
      <c r="C4" s="25"/>
      <c r="D4" s="25"/>
      <c r="E4" s="25"/>
      <c r="F4" s="25"/>
      <c r="G4" s="25"/>
      <c r="H4" s="25"/>
      <c r="I4" s="25"/>
      <c r="J4" s="25"/>
      <c r="K4" s="25"/>
    </row>
    <row r="5" spans="1:15" s="5" customFormat="1" ht="159.75" customHeight="1">
      <c r="A5" s="23"/>
      <c r="B5" s="23"/>
      <c r="C5" s="26"/>
      <c r="D5" s="26"/>
      <c r="E5" s="26"/>
      <c r="F5" s="26"/>
      <c r="G5" s="26"/>
      <c r="H5" s="26"/>
      <c r="I5" s="26"/>
      <c r="J5" s="26"/>
      <c r="K5" s="26"/>
    </row>
    <row r="6" spans="1:15" s="5" customFormat="1" ht="38.25" customHeight="1">
      <c r="A6" s="8" t="s">
        <v>15</v>
      </c>
      <c r="B6" s="29">
        <f>SUM(C6:K6)</f>
        <v>33172084.599999994</v>
      </c>
      <c r="C6" s="29">
        <v>7880542.5999999996</v>
      </c>
      <c r="D6" s="29">
        <f>поступление!B6</f>
        <v>19469606.949999999</v>
      </c>
      <c r="E6" s="29">
        <v>490050</v>
      </c>
      <c r="F6" s="29">
        <f>поступление!B7</f>
        <v>1186190</v>
      </c>
      <c r="G6" s="29">
        <f>поступление!B8</f>
        <v>197139.88</v>
      </c>
      <c r="H6" s="29">
        <v>1114237.67</v>
      </c>
      <c r="I6" s="29">
        <v>108000</v>
      </c>
      <c r="J6" s="29">
        <f>поступление!B11</f>
        <v>2485467.5</v>
      </c>
      <c r="K6" s="29">
        <v>240850</v>
      </c>
    </row>
    <row r="7" spans="1:15" s="5" customFormat="1" ht="38.25" customHeight="1">
      <c r="A7" s="8" t="s">
        <v>38</v>
      </c>
      <c r="B7" s="29">
        <f>SUM(C7:K7)</f>
        <v>33143028.779999997</v>
      </c>
      <c r="C7" s="29">
        <f>SUM(C8:C69)-C9</f>
        <v>7879972.6899999995</v>
      </c>
      <c r="D7" s="29">
        <f>SUM(D8:D69)</f>
        <v>19469606.949999999</v>
      </c>
      <c r="E7" s="29">
        <f>SUM(E8:E69)</f>
        <v>490050</v>
      </c>
      <c r="F7" s="29">
        <f>SUM(F8:F69)</f>
        <v>1186190</v>
      </c>
      <c r="G7" s="29">
        <f>SUM(G8:G69)</f>
        <v>197139.88</v>
      </c>
      <c r="H7" s="29">
        <f t="shared" ref="H7" si="0">SUM(H8:H69)</f>
        <v>1114237.67</v>
      </c>
      <c r="I7" s="29">
        <f>SUM(I8:I69)</f>
        <v>108000</v>
      </c>
      <c r="J7" s="29">
        <f>SUM(J8:J69)</f>
        <v>2465114.7000000002</v>
      </c>
      <c r="K7" s="29">
        <f>SUM(K8:K69)</f>
        <v>232716.89</v>
      </c>
    </row>
    <row r="8" spans="1:15" s="1" customFormat="1" ht="20.25" customHeight="1">
      <c r="A8" s="10" t="s">
        <v>36</v>
      </c>
      <c r="B8" s="29">
        <f t="shared" ref="B8:B67" si="1">SUM(C8:K8)</f>
        <v>16936948.91</v>
      </c>
      <c r="C8" s="16">
        <v>2813849.33</v>
      </c>
      <c r="D8" s="16">
        <v>14123099.58</v>
      </c>
      <c r="E8" s="16"/>
      <c r="F8" s="16"/>
      <c r="G8" s="16"/>
      <c r="H8" s="16"/>
      <c r="I8" s="16"/>
      <c r="J8" s="16"/>
      <c r="K8" s="16"/>
    </row>
    <row r="9" spans="1:15" s="1" customFormat="1" ht="56.25" customHeight="1">
      <c r="A9" s="10" t="s">
        <v>65</v>
      </c>
      <c r="B9" s="29">
        <f t="shared" si="1"/>
        <v>6836</v>
      </c>
      <c r="C9" s="16">
        <v>6836</v>
      </c>
      <c r="D9" s="16"/>
      <c r="E9" s="16"/>
      <c r="F9" s="16"/>
      <c r="G9" s="16"/>
      <c r="H9" s="16"/>
      <c r="I9" s="16"/>
      <c r="J9" s="16"/>
      <c r="K9" s="16"/>
    </row>
    <row r="10" spans="1:15" s="1" customFormat="1" ht="38.25" customHeight="1">
      <c r="A10" s="10" t="s">
        <v>21</v>
      </c>
      <c r="B10" s="29">
        <f t="shared" si="1"/>
        <v>3312.32</v>
      </c>
      <c r="C10" s="16">
        <v>1131.67</v>
      </c>
      <c r="D10" s="16">
        <v>2180.65</v>
      </c>
      <c r="E10" s="16"/>
      <c r="F10" s="16"/>
      <c r="G10" s="16"/>
      <c r="H10" s="16"/>
      <c r="I10" s="16"/>
      <c r="J10" s="16"/>
      <c r="K10" s="16"/>
    </row>
    <row r="11" spans="1:15" s="1" customFormat="1" ht="38.25" customHeight="1">
      <c r="A11" s="10" t="s">
        <v>52</v>
      </c>
      <c r="B11" s="29">
        <f t="shared" si="1"/>
        <v>1186190</v>
      </c>
      <c r="C11" s="16"/>
      <c r="D11" s="16"/>
      <c r="E11" s="16"/>
      <c r="F11" s="16">
        <v>1186190</v>
      </c>
      <c r="G11" s="16"/>
      <c r="H11" s="16"/>
      <c r="I11" s="16"/>
      <c r="J11" s="16"/>
      <c r="K11" s="16"/>
    </row>
    <row r="12" spans="1:15" s="1" customFormat="1" ht="22.5" customHeight="1">
      <c r="A12" s="10" t="s">
        <v>37</v>
      </c>
      <c r="B12" s="29">
        <f t="shared" si="1"/>
        <v>5102232.43</v>
      </c>
      <c r="C12" s="16">
        <v>845549.51</v>
      </c>
      <c r="D12" s="16">
        <v>4256682.92</v>
      </c>
      <c r="E12" s="16"/>
      <c r="F12" s="16"/>
      <c r="G12" s="16"/>
      <c r="H12" s="16"/>
      <c r="I12" s="16"/>
      <c r="J12" s="16"/>
      <c r="K12" s="16"/>
      <c r="O12" s="28"/>
    </row>
    <row r="13" spans="1:15" ht="22.5" customHeight="1">
      <c r="A13" s="10" t="s">
        <v>22</v>
      </c>
      <c r="B13" s="29">
        <f t="shared" si="1"/>
        <v>61197.48</v>
      </c>
      <c r="C13" s="16">
        <v>61197.48</v>
      </c>
      <c r="D13" s="16"/>
      <c r="E13" s="16"/>
      <c r="F13" s="16"/>
      <c r="G13" s="16"/>
      <c r="H13" s="16"/>
      <c r="I13" s="16"/>
      <c r="J13" s="16"/>
      <c r="K13" s="16"/>
    </row>
    <row r="14" spans="1:15" ht="22.5" customHeight="1">
      <c r="A14" s="10" t="s">
        <v>23</v>
      </c>
      <c r="B14" s="29">
        <f t="shared" si="1"/>
        <v>87908.59</v>
      </c>
      <c r="C14" s="16"/>
      <c r="D14" s="16">
        <v>87908.59</v>
      </c>
      <c r="E14" s="16"/>
      <c r="F14" s="16"/>
      <c r="G14" s="16"/>
      <c r="H14" s="16"/>
      <c r="I14" s="16"/>
      <c r="J14" s="16"/>
      <c r="K14" s="16"/>
    </row>
    <row r="15" spans="1:15" ht="22.5" customHeight="1">
      <c r="A15" s="10" t="s">
        <v>39</v>
      </c>
      <c r="B15" s="29">
        <f t="shared" si="1"/>
        <v>1761265.37</v>
      </c>
      <c r="C15" s="16">
        <v>1761265.37</v>
      </c>
      <c r="D15" s="16"/>
      <c r="E15" s="16"/>
      <c r="F15" s="16"/>
      <c r="G15" s="16"/>
      <c r="H15" s="16"/>
      <c r="I15" s="16"/>
      <c r="J15" s="16"/>
      <c r="K15" s="16"/>
    </row>
    <row r="16" spans="1:15" ht="22.5" customHeight="1">
      <c r="A16" s="10" t="s">
        <v>40</v>
      </c>
      <c r="B16" s="29">
        <f t="shared" si="1"/>
        <v>330565.42</v>
      </c>
      <c r="C16" s="16">
        <v>330565.42</v>
      </c>
      <c r="D16" s="16"/>
      <c r="E16" s="16"/>
      <c r="F16" s="16"/>
      <c r="G16" s="16"/>
      <c r="H16" s="16"/>
      <c r="I16" s="16"/>
      <c r="J16" s="16"/>
      <c r="K16" s="16"/>
    </row>
    <row r="17" spans="1:16" ht="22.5" customHeight="1">
      <c r="A17" s="10" t="s">
        <v>41</v>
      </c>
      <c r="B17" s="29">
        <f t="shared" si="1"/>
        <v>50426.47</v>
      </c>
      <c r="C17" s="16">
        <v>50426.47</v>
      </c>
      <c r="D17" s="16"/>
      <c r="E17" s="16"/>
      <c r="F17" s="16"/>
      <c r="G17" s="16"/>
      <c r="H17" s="16"/>
      <c r="I17" s="16"/>
      <c r="J17" s="16"/>
      <c r="K17" s="16"/>
    </row>
    <row r="18" spans="1:16" ht="22.5" customHeight="1">
      <c r="A18" s="10" t="s">
        <v>42</v>
      </c>
      <c r="B18" s="29">
        <f t="shared" si="1"/>
        <v>4333.28</v>
      </c>
      <c r="C18" s="16">
        <v>4333.28</v>
      </c>
      <c r="D18" s="16"/>
      <c r="E18" s="16"/>
      <c r="F18" s="16"/>
      <c r="G18" s="16"/>
      <c r="H18" s="16"/>
      <c r="I18" s="16"/>
      <c r="J18" s="16"/>
      <c r="K18" s="16"/>
    </row>
    <row r="19" spans="1:16" ht="22.5" customHeight="1">
      <c r="A19" s="10" t="s">
        <v>43</v>
      </c>
      <c r="B19" s="29">
        <f t="shared" si="1"/>
        <v>35550</v>
      </c>
      <c r="C19" s="16">
        <f>32400+3150</f>
        <v>35550</v>
      </c>
      <c r="D19" s="16"/>
      <c r="E19" s="16"/>
      <c r="F19" s="16"/>
      <c r="G19" s="16"/>
      <c r="H19" s="16"/>
      <c r="I19" s="16"/>
      <c r="J19" s="16"/>
      <c r="K19" s="16"/>
    </row>
    <row r="20" spans="1:16" ht="22.5" customHeight="1">
      <c r="A20" s="10" t="s">
        <v>58</v>
      </c>
      <c r="B20" s="29">
        <f t="shared" si="1"/>
        <v>5000</v>
      </c>
      <c r="C20" s="16"/>
      <c r="D20" s="16"/>
      <c r="E20" s="16"/>
      <c r="F20" s="16"/>
      <c r="G20" s="16">
        <v>5000</v>
      </c>
      <c r="H20" s="16"/>
      <c r="I20" s="16"/>
      <c r="J20" s="16"/>
      <c r="K20" s="16"/>
    </row>
    <row r="21" spans="1:16" ht="38.25" customHeight="1">
      <c r="A21" s="10" t="s">
        <v>18</v>
      </c>
      <c r="B21" s="29">
        <f t="shared" si="1"/>
        <v>94139.88</v>
      </c>
      <c r="C21" s="16"/>
      <c r="D21" s="16"/>
      <c r="E21" s="16"/>
      <c r="F21" s="16"/>
      <c r="G21" s="16">
        <v>94139.88</v>
      </c>
      <c r="H21" s="16"/>
      <c r="I21" s="16"/>
      <c r="J21" s="16"/>
      <c r="K21" s="16"/>
    </row>
    <row r="22" spans="1:16" ht="38.25" customHeight="1">
      <c r="A22" s="10" t="s">
        <v>57</v>
      </c>
      <c r="B22" s="29">
        <f t="shared" si="1"/>
        <v>1114237.67</v>
      </c>
      <c r="C22" s="16"/>
      <c r="D22" s="16"/>
      <c r="E22" s="16"/>
      <c r="F22" s="16"/>
      <c r="G22" s="16"/>
      <c r="H22" s="16">
        <v>1114237.67</v>
      </c>
      <c r="I22" s="16"/>
      <c r="J22" s="16"/>
      <c r="K22" s="16"/>
    </row>
    <row r="23" spans="1:16" ht="38.25" customHeight="1">
      <c r="A23" s="10" t="s">
        <v>19</v>
      </c>
      <c r="B23" s="29">
        <f t="shared" si="1"/>
        <v>4761.12</v>
      </c>
      <c r="C23" s="16">
        <v>4761.12</v>
      </c>
      <c r="D23" s="16"/>
      <c r="E23" s="16"/>
      <c r="F23" s="16"/>
      <c r="G23" s="16"/>
      <c r="H23" s="16"/>
      <c r="I23" s="16"/>
      <c r="J23" s="16"/>
      <c r="K23" s="16"/>
    </row>
    <row r="24" spans="1:16" ht="38.25" customHeight="1">
      <c r="A24" s="10" t="s">
        <v>59</v>
      </c>
      <c r="B24" s="29">
        <f t="shared" si="1"/>
        <v>33439.919999999998</v>
      </c>
      <c r="C24" s="16">
        <v>33439.919999999998</v>
      </c>
      <c r="D24" s="16"/>
      <c r="E24" s="16"/>
      <c r="F24" s="16"/>
      <c r="G24" s="16"/>
      <c r="H24" s="16"/>
      <c r="I24" s="16"/>
      <c r="J24" s="16"/>
      <c r="K24" s="16"/>
      <c r="P24" s="27"/>
    </row>
    <row r="25" spans="1:16" ht="57.75" customHeight="1">
      <c r="A25" s="10" t="s">
        <v>26</v>
      </c>
      <c r="B25" s="29">
        <f t="shared" si="1"/>
        <v>4029.84</v>
      </c>
      <c r="C25" s="16">
        <v>4029.84</v>
      </c>
      <c r="D25" s="16"/>
      <c r="E25" s="16"/>
      <c r="F25" s="16"/>
      <c r="G25" s="16"/>
      <c r="H25" s="16"/>
      <c r="I25" s="16"/>
      <c r="J25" s="16"/>
      <c r="K25" s="16"/>
    </row>
    <row r="26" spans="1:16" ht="42.75" customHeight="1">
      <c r="A26" s="10" t="s">
        <v>45</v>
      </c>
      <c r="B26" s="29">
        <f t="shared" si="1"/>
        <v>30000</v>
      </c>
      <c r="C26" s="16">
        <v>30000</v>
      </c>
      <c r="D26" s="16"/>
      <c r="E26" s="16"/>
      <c r="F26" s="16"/>
      <c r="G26" s="16"/>
      <c r="H26" s="16"/>
      <c r="I26" s="16"/>
      <c r="J26" s="16"/>
      <c r="K26" s="16"/>
    </row>
    <row r="27" spans="1:16" ht="38.25" customHeight="1">
      <c r="A27" s="10" t="s">
        <v>60</v>
      </c>
      <c r="B27" s="29">
        <f t="shared" si="1"/>
        <v>105350</v>
      </c>
      <c r="C27" s="16">
        <f>85350+20000</f>
        <v>105350</v>
      </c>
      <c r="D27" s="16"/>
      <c r="E27" s="16"/>
      <c r="F27" s="16"/>
      <c r="G27" s="16"/>
      <c r="H27" s="16"/>
      <c r="I27" s="16"/>
      <c r="J27" s="16"/>
      <c r="K27" s="16"/>
    </row>
    <row r="28" spans="1:16" ht="23.25" customHeight="1">
      <c r="A28" s="10" t="s">
        <v>61</v>
      </c>
      <c r="B28" s="29">
        <f t="shared" si="1"/>
        <v>6000</v>
      </c>
      <c r="C28" s="16">
        <v>6000</v>
      </c>
      <c r="D28" s="16"/>
      <c r="E28" s="16"/>
      <c r="F28" s="16"/>
      <c r="G28" s="16"/>
      <c r="H28" s="16"/>
      <c r="I28" s="16"/>
      <c r="J28" s="16"/>
      <c r="K28" s="16"/>
    </row>
    <row r="29" spans="1:16" ht="23.25" customHeight="1">
      <c r="A29" s="10" t="s">
        <v>3</v>
      </c>
      <c r="B29" s="29">
        <f t="shared" si="1"/>
        <v>3000</v>
      </c>
      <c r="C29" s="16">
        <v>3000</v>
      </c>
      <c r="D29" s="16"/>
      <c r="E29" s="16"/>
      <c r="F29" s="16"/>
      <c r="G29" s="16"/>
      <c r="H29" s="16"/>
      <c r="I29" s="16"/>
      <c r="J29" s="16"/>
      <c r="K29" s="16"/>
    </row>
    <row r="30" spans="1:16" ht="23.25" customHeight="1">
      <c r="A30" s="10" t="s">
        <v>20</v>
      </c>
      <c r="B30" s="29">
        <f t="shared" si="1"/>
        <v>1080</v>
      </c>
      <c r="C30" s="16">
        <v>1080</v>
      </c>
      <c r="D30" s="16"/>
      <c r="E30" s="16"/>
      <c r="F30" s="16"/>
      <c r="G30" s="16"/>
      <c r="H30" s="16"/>
      <c r="I30" s="16"/>
      <c r="J30" s="16"/>
      <c r="K30" s="16"/>
    </row>
    <row r="31" spans="1:16" ht="23.25" customHeight="1">
      <c r="A31" s="10" t="s">
        <v>63</v>
      </c>
      <c r="B31" s="29">
        <f t="shared" si="1"/>
        <v>293633</v>
      </c>
      <c r="C31" s="16">
        <v>293633</v>
      </c>
      <c r="D31" s="16"/>
      <c r="E31" s="16"/>
      <c r="F31" s="16"/>
      <c r="G31" s="16"/>
      <c r="H31" s="16"/>
      <c r="I31" s="16"/>
      <c r="J31" s="16"/>
      <c r="K31" s="16"/>
    </row>
    <row r="32" spans="1:16" ht="38.25" customHeight="1">
      <c r="A32" s="10" t="s">
        <v>62</v>
      </c>
      <c r="B32" s="29">
        <f t="shared" si="1"/>
        <v>270000</v>
      </c>
      <c r="C32" s="16">
        <f>56734+120000+93266</f>
        <v>270000</v>
      </c>
      <c r="D32" s="16"/>
      <c r="E32" s="16"/>
      <c r="F32" s="16"/>
      <c r="G32" s="16"/>
      <c r="H32" s="16"/>
      <c r="I32" s="16"/>
      <c r="J32" s="16"/>
      <c r="K32" s="16"/>
    </row>
    <row r="33" spans="1:14" ht="38.25" customHeight="1">
      <c r="A33" s="10" t="s">
        <v>25</v>
      </c>
      <c r="B33" s="29">
        <f t="shared" si="1"/>
        <v>4860</v>
      </c>
      <c r="C33" s="16">
        <v>4860</v>
      </c>
      <c r="D33" s="16"/>
      <c r="E33" s="16"/>
      <c r="F33" s="16"/>
      <c r="G33" s="16"/>
      <c r="H33" s="16"/>
      <c r="I33" s="16"/>
      <c r="J33" s="16"/>
      <c r="K33" s="16"/>
    </row>
    <row r="34" spans="1:14" ht="21" customHeight="1">
      <c r="A34" s="10" t="s">
        <v>44</v>
      </c>
      <c r="B34" s="29">
        <f t="shared" si="1"/>
        <v>23876.98</v>
      </c>
      <c r="C34" s="16">
        <v>23876.98</v>
      </c>
      <c r="D34" s="16"/>
      <c r="E34" s="16"/>
      <c r="F34" s="16"/>
      <c r="G34" s="16"/>
      <c r="H34" s="16"/>
      <c r="I34" s="16"/>
      <c r="J34" s="16"/>
      <c r="K34" s="16"/>
      <c r="N34" s="27"/>
    </row>
    <row r="35" spans="1:14" ht="21" customHeight="1">
      <c r="A35" s="10" t="s">
        <v>4</v>
      </c>
      <c r="B35" s="29">
        <f t="shared" si="1"/>
        <v>98000</v>
      </c>
      <c r="C35" s="16"/>
      <c r="D35" s="16"/>
      <c r="E35" s="16"/>
      <c r="F35" s="16"/>
      <c r="G35" s="16">
        <v>98000</v>
      </c>
      <c r="H35" s="16"/>
      <c r="I35" s="16"/>
      <c r="J35" s="16"/>
      <c r="K35" s="16"/>
    </row>
    <row r="36" spans="1:14" ht="38.25" customHeight="1">
      <c r="A36" s="10" t="s">
        <v>64</v>
      </c>
      <c r="B36" s="29">
        <f t="shared" si="1"/>
        <v>48000</v>
      </c>
      <c r="C36" s="16">
        <v>48000</v>
      </c>
      <c r="D36" s="16"/>
      <c r="E36" s="16"/>
      <c r="F36" s="16"/>
      <c r="G36" s="16"/>
      <c r="H36" s="16"/>
      <c r="I36" s="16"/>
      <c r="J36" s="16"/>
      <c r="K36" s="16"/>
    </row>
    <row r="37" spans="1:14" ht="23.25" customHeight="1">
      <c r="A37" s="10" t="s">
        <v>56</v>
      </c>
      <c r="B37" s="29">
        <f t="shared" ref="B37" si="2">SUM(C37:K37)</f>
        <v>25000</v>
      </c>
      <c r="C37" s="16"/>
      <c r="D37" s="16"/>
      <c r="E37" s="16"/>
      <c r="F37" s="16"/>
      <c r="G37" s="16"/>
      <c r="H37" s="16"/>
      <c r="I37" s="16"/>
      <c r="J37" s="16"/>
      <c r="K37" s="16">
        <v>25000</v>
      </c>
    </row>
    <row r="38" spans="1:14" ht="23.25" customHeight="1">
      <c r="A38" s="10" t="s">
        <v>5</v>
      </c>
      <c r="B38" s="29">
        <f t="shared" si="1"/>
        <v>5000</v>
      </c>
      <c r="C38" s="16">
        <v>5000</v>
      </c>
      <c r="D38" s="16"/>
      <c r="E38" s="16"/>
      <c r="F38" s="16"/>
      <c r="G38" s="16"/>
      <c r="H38" s="16"/>
      <c r="I38" s="16"/>
      <c r="J38" s="16"/>
      <c r="K38" s="16"/>
    </row>
    <row r="39" spans="1:14" ht="23.25" customHeight="1">
      <c r="A39" s="10" t="s">
        <v>2</v>
      </c>
      <c r="B39" s="29">
        <f t="shared" si="1"/>
        <v>27270.959999999999</v>
      </c>
      <c r="C39" s="16">
        <v>27270.959999999999</v>
      </c>
      <c r="D39" s="16"/>
      <c r="E39" s="16"/>
      <c r="F39" s="16"/>
      <c r="G39" s="16"/>
      <c r="H39" s="16"/>
      <c r="I39" s="16"/>
      <c r="J39" s="16"/>
      <c r="K39" s="16"/>
    </row>
    <row r="40" spans="1:14" ht="23.25" customHeight="1">
      <c r="A40" s="10" t="s">
        <v>24</v>
      </c>
      <c r="B40" s="29">
        <f t="shared" si="1"/>
        <v>87842</v>
      </c>
      <c r="C40" s="16">
        <f>81812+3350+2860-180</f>
        <v>87842</v>
      </c>
      <c r="D40" s="16"/>
      <c r="E40" s="16"/>
      <c r="F40" s="16"/>
      <c r="G40" s="16"/>
      <c r="H40" s="16"/>
      <c r="I40" s="16"/>
      <c r="J40" s="16"/>
      <c r="K40" s="16"/>
    </row>
    <row r="41" spans="1:14" ht="22.5" customHeight="1">
      <c r="A41" s="10" t="s">
        <v>70</v>
      </c>
      <c r="B41" s="29">
        <f t="shared" si="1"/>
        <v>2770</v>
      </c>
      <c r="C41" s="16">
        <v>2770</v>
      </c>
      <c r="D41" s="16"/>
      <c r="E41" s="16"/>
      <c r="F41" s="16"/>
      <c r="G41" s="16"/>
      <c r="H41" s="16"/>
      <c r="I41" s="16"/>
      <c r="J41" s="16"/>
      <c r="K41" s="16"/>
    </row>
    <row r="42" spans="1:14" ht="62.25" customHeight="1">
      <c r="A42" s="10" t="s">
        <v>47</v>
      </c>
      <c r="B42" s="29">
        <f t="shared" si="1"/>
        <v>12215</v>
      </c>
      <c r="C42" s="16">
        <f>7500+1006+1509+2200</f>
        <v>12215</v>
      </c>
      <c r="D42" s="16"/>
      <c r="E42" s="16"/>
      <c r="F42" s="16"/>
      <c r="G42" s="16"/>
      <c r="H42" s="16"/>
      <c r="I42" s="16"/>
      <c r="J42" s="16"/>
      <c r="K42" s="16"/>
    </row>
    <row r="43" spans="1:14" ht="22.5" customHeight="1">
      <c r="A43" s="10" t="s">
        <v>27</v>
      </c>
      <c r="B43" s="29">
        <f t="shared" si="1"/>
        <v>5000</v>
      </c>
      <c r="C43" s="16">
        <v>5000</v>
      </c>
      <c r="D43" s="16"/>
      <c r="E43" s="16"/>
      <c r="F43" s="16"/>
      <c r="G43" s="16"/>
      <c r="H43" s="16"/>
      <c r="I43" s="16"/>
      <c r="J43" s="16"/>
      <c r="K43" s="16"/>
    </row>
    <row r="44" spans="1:14" ht="38.25" customHeight="1">
      <c r="A44" s="10" t="s">
        <v>66</v>
      </c>
      <c r="B44" s="29">
        <f t="shared" si="1"/>
        <v>1350</v>
      </c>
      <c r="C44" s="16">
        <v>1350</v>
      </c>
      <c r="D44" s="16"/>
      <c r="E44" s="16"/>
      <c r="F44" s="16"/>
      <c r="G44" s="16"/>
      <c r="H44" s="16"/>
      <c r="I44" s="16"/>
      <c r="J44" s="16"/>
      <c r="K44" s="16"/>
    </row>
    <row r="45" spans="1:14" ht="38.25" customHeight="1">
      <c r="A45" s="10" t="s">
        <v>46</v>
      </c>
      <c r="B45" s="29">
        <f t="shared" si="1"/>
        <v>16176</v>
      </c>
      <c r="C45" s="16">
        <f>10804+3372+2000</f>
        <v>16176</v>
      </c>
      <c r="D45" s="16"/>
      <c r="E45" s="16"/>
      <c r="F45" s="16"/>
      <c r="G45" s="16"/>
      <c r="H45" s="16"/>
      <c r="I45" s="16"/>
      <c r="J45" s="16"/>
      <c r="K45" s="16"/>
    </row>
    <row r="46" spans="1:14" s="1" customFormat="1" ht="60.75" customHeight="1">
      <c r="A46" s="10" t="s">
        <v>28</v>
      </c>
      <c r="B46" s="29">
        <f t="shared" si="1"/>
        <v>43900</v>
      </c>
      <c r="C46" s="16">
        <f>31400+12500</f>
        <v>43900</v>
      </c>
      <c r="D46" s="16"/>
      <c r="E46" s="16"/>
      <c r="F46" s="16"/>
      <c r="G46" s="16"/>
      <c r="H46" s="16"/>
      <c r="I46" s="16"/>
      <c r="J46" s="16"/>
      <c r="K46" s="16"/>
    </row>
    <row r="47" spans="1:14" ht="21" customHeight="1">
      <c r="A47" s="10" t="s">
        <v>67</v>
      </c>
      <c r="B47" s="29">
        <f t="shared" si="1"/>
        <v>2340</v>
      </c>
      <c r="C47" s="16">
        <v>2340</v>
      </c>
      <c r="D47" s="16"/>
      <c r="E47" s="16"/>
      <c r="F47" s="16"/>
      <c r="G47" s="16"/>
      <c r="H47" s="16"/>
      <c r="I47" s="16"/>
      <c r="J47" s="16"/>
      <c r="K47" s="16"/>
    </row>
    <row r="48" spans="1:14" ht="56.25" customHeight="1">
      <c r="A48" s="10" t="s">
        <v>68</v>
      </c>
      <c r="B48" s="29">
        <f t="shared" si="1"/>
        <v>16500</v>
      </c>
      <c r="C48" s="16">
        <v>16500</v>
      </c>
      <c r="D48" s="16"/>
      <c r="E48" s="16"/>
      <c r="F48" s="16"/>
      <c r="G48" s="16"/>
      <c r="H48" s="16"/>
      <c r="I48" s="16"/>
      <c r="J48" s="16"/>
      <c r="K48" s="16"/>
    </row>
    <row r="49" spans="1:11" ht="38.25" customHeight="1">
      <c r="A49" s="10" t="s">
        <v>69</v>
      </c>
      <c r="B49" s="29">
        <f t="shared" si="1"/>
        <v>98500</v>
      </c>
      <c r="C49" s="16">
        <v>98500</v>
      </c>
      <c r="D49" s="16"/>
      <c r="E49" s="16"/>
      <c r="F49" s="16"/>
      <c r="G49" s="16"/>
      <c r="H49" s="16"/>
      <c r="I49" s="16"/>
      <c r="J49" s="16"/>
      <c r="K49" s="16"/>
    </row>
    <row r="50" spans="1:11" ht="38.25" customHeight="1">
      <c r="A50" s="10" t="s">
        <v>29</v>
      </c>
      <c r="B50" s="29">
        <f t="shared" si="1"/>
        <v>12260</v>
      </c>
      <c r="C50" s="16"/>
      <c r="D50" s="16">
        <v>12260</v>
      </c>
      <c r="E50" s="16"/>
      <c r="F50" s="16"/>
      <c r="G50" s="16"/>
      <c r="H50" s="16"/>
      <c r="I50" s="16"/>
      <c r="J50" s="16"/>
      <c r="K50" s="16"/>
    </row>
    <row r="51" spans="1:11" ht="38.25" customHeight="1">
      <c r="A51" s="11" t="s">
        <v>30</v>
      </c>
      <c r="B51" s="29">
        <f t="shared" si="1"/>
        <v>474154</v>
      </c>
      <c r="C51" s="16">
        <f>463354+800</f>
        <v>464154</v>
      </c>
      <c r="D51" s="16"/>
      <c r="E51" s="16"/>
      <c r="F51" s="16"/>
      <c r="G51" s="16"/>
      <c r="H51" s="16"/>
      <c r="I51" s="16"/>
      <c r="J51" s="16"/>
      <c r="K51" s="16">
        <v>10000</v>
      </c>
    </row>
    <row r="52" spans="1:11" ht="38.25" customHeight="1">
      <c r="A52" s="10" t="s">
        <v>31</v>
      </c>
      <c r="B52" s="29">
        <f t="shared" si="1"/>
        <v>108000</v>
      </c>
      <c r="C52" s="16"/>
      <c r="D52" s="16"/>
      <c r="E52" s="16"/>
      <c r="F52" s="16"/>
      <c r="G52" s="16"/>
      <c r="H52" s="16"/>
      <c r="I52" s="16">
        <v>108000</v>
      </c>
      <c r="J52" s="16"/>
      <c r="K52" s="16"/>
    </row>
    <row r="53" spans="1:11" ht="22.5" customHeight="1">
      <c r="A53" s="10" t="s">
        <v>32</v>
      </c>
      <c r="B53" s="29">
        <f t="shared" si="1"/>
        <v>904912.79</v>
      </c>
      <c r="C53" s="16"/>
      <c r="D53" s="16">
        <v>904912.79</v>
      </c>
      <c r="E53" s="16"/>
      <c r="F53" s="16"/>
      <c r="G53" s="16"/>
      <c r="H53" s="16"/>
      <c r="I53" s="16"/>
      <c r="J53" s="16"/>
      <c r="K53" s="16"/>
    </row>
    <row r="54" spans="1:11" ht="19.5" customHeight="1">
      <c r="A54" s="10" t="s">
        <v>71</v>
      </c>
      <c r="B54" s="29">
        <f t="shared" si="1"/>
        <v>63517.42</v>
      </c>
      <c r="C54" s="16"/>
      <c r="D54" s="16">
        <v>63517.42</v>
      </c>
      <c r="E54" s="16"/>
      <c r="F54" s="16"/>
      <c r="G54" s="16"/>
      <c r="H54" s="16"/>
      <c r="I54" s="16"/>
      <c r="J54" s="16"/>
      <c r="K54" s="16"/>
    </row>
    <row r="55" spans="1:11" ht="18.75" customHeight="1">
      <c r="A55" s="10" t="s">
        <v>74</v>
      </c>
      <c r="B55" s="29">
        <f t="shared" si="1"/>
        <v>11000</v>
      </c>
      <c r="C55" s="16"/>
      <c r="D55" s="16">
        <v>11000</v>
      </c>
      <c r="E55" s="16"/>
      <c r="F55" s="16"/>
      <c r="G55" s="16"/>
      <c r="H55" s="16"/>
      <c r="I55" s="16"/>
      <c r="J55" s="16"/>
      <c r="K55" s="16"/>
    </row>
    <row r="56" spans="1:11" ht="38.25" customHeight="1">
      <c r="A56" s="10" t="s">
        <v>48</v>
      </c>
      <c r="B56" s="29">
        <f t="shared" si="1"/>
        <v>530</v>
      </c>
      <c r="C56" s="16">
        <v>530</v>
      </c>
      <c r="D56" s="16"/>
      <c r="E56" s="16"/>
      <c r="F56" s="16"/>
      <c r="G56" s="16"/>
      <c r="H56" s="16"/>
      <c r="I56" s="16"/>
      <c r="J56" s="16"/>
      <c r="K56" s="16"/>
    </row>
    <row r="57" spans="1:11" ht="18" customHeight="1">
      <c r="A57" s="10" t="s">
        <v>77</v>
      </c>
      <c r="B57" s="29">
        <f t="shared" si="1"/>
        <v>30000</v>
      </c>
      <c r="C57" s="16">
        <v>30000</v>
      </c>
      <c r="D57" s="16"/>
      <c r="E57" s="16"/>
      <c r="F57" s="16"/>
      <c r="G57" s="16"/>
      <c r="H57" s="16"/>
      <c r="I57" s="16"/>
      <c r="J57" s="16"/>
      <c r="K57" s="16"/>
    </row>
    <row r="58" spans="1:11" ht="20.25" customHeight="1">
      <c r="A58" s="10" t="s">
        <v>72</v>
      </c>
      <c r="B58" s="29">
        <f t="shared" si="1"/>
        <v>19000</v>
      </c>
      <c r="C58" s="16">
        <v>19000</v>
      </c>
      <c r="D58" s="16"/>
      <c r="E58" s="16"/>
      <c r="F58" s="16"/>
      <c r="G58" s="16"/>
      <c r="H58" s="16"/>
      <c r="I58" s="16"/>
      <c r="J58" s="16"/>
      <c r="K58" s="16"/>
    </row>
    <row r="59" spans="1:11" ht="22.5" customHeight="1">
      <c r="A59" s="10" t="s">
        <v>76</v>
      </c>
      <c r="B59" s="29">
        <f t="shared" si="1"/>
        <v>74245</v>
      </c>
      <c r="C59" s="16">
        <v>74245</v>
      </c>
      <c r="D59" s="16"/>
      <c r="E59" s="16"/>
      <c r="F59" s="16"/>
      <c r="G59" s="16"/>
      <c r="H59" s="16"/>
      <c r="I59" s="16"/>
      <c r="J59" s="16"/>
      <c r="K59" s="16"/>
    </row>
    <row r="60" spans="1:11" ht="38.25" customHeight="1">
      <c r="A60" s="10" t="s">
        <v>75</v>
      </c>
      <c r="B60" s="29">
        <f t="shared" si="1"/>
        <v>20000</v>
      </c>
      <c r="C60" s="16">
        <v>20000</v>
      </c>
      <c r="D60" s="16"/>
      <c r="E60" s="16"/>
      <c r="F60" s="16"/>
      <c r="G60" s="16"/>
      <c r="H60" s="16"/>
      <c r="I60" s="16"/>
      <c r="J60" s="16"/>
      <c r="K60" s="16"/>
    </row>
    <row r="61" spans="1:11" ht="22.5" customHeight="1">
      <c r="A61" s="10" t="s">
        <v>33</v>
      </c>
      <c r="B61" s="29">
        <f t="shared" si="1"/>
        <v>8045</v>
      </c>
      <c r="C61" s="16"/>
      <c r="D61" s="16">
        <v>8045</v>
      </c>
      <c r="E61" s="16"/>
      <c r="F61" s="16"/>
      <c r="G61" s="16"/>
      <c r="H61" s="16"/>
      <c r="I61" s="16"/>
      <c r="J61" s="16"/>
      <c r="K61" s="16"/>
    </row>
    <row r="62" spans="1:11" ht="38.25" customHeight="1">
      <c r="A62" s="10" t="s">
        <v>34</v>
      </c>
      <c r="B62" s="29">
        <f t="shared" si="1"/>
        <v>490050</v>
      </c>
      <c r="C62" s="16"/>
      <c r="D62" s="16"/>
      <c r="E62" s="16">
        <v>490050</v>
      </c>
      <c r="F62" s="16"/>
      <c r="G62" s="16"/>
      <c r="H62" s="16"/>
      <c r="I62" s="16"/>
      <c r="J62" s="16"/>
      <c r="K62" s="16"/>
    </row>
    <row r="63" spans="1:11" ht="38.25" customHeight="1">
      <c r="A63" s="10" t="s">
        <v>51</v>
      </c>
      <c r="B63" s="29">
        <f t="shared" si="1"/>
        <v>177819.7</v>
      </c>
      <c r="C63" s="16">
        <v>177819.7</v>
      </c>
      <c r="D63" s="16"/>
      <c r="E63" s="16"/>
      <c r="F63" s="16"/>
      <c r="G63" s="16"/>
      <c r="H63" s="16"/>
      <c r="I63" s="16"/>
      <c r="J63" s="16"/>
      <c r="K63" s="16"/>
    </row>
    <row r="64" spans="1:11" ht="60" customHeight="1">
      <c r="A64" s="10" t="s">
        <v>53</v>
      </c>
      <c r="B64" s="29">
        <f t="shared" si="1"/>
        <v>2465114.7000000002</v>
      </c>
      <c r="C64" s="16"/>
      <c r="D64" s="16"/>
      <c r="E64" s="16"/>
      <c r="F64" s="16"/>
      <c r="G64" s="16"/>
      <c r="H64" s="16"/>
      <c r="I64" s="16"/>
      <c r="J64" s="16">
        <v>2465114.7000000002</v>
      </c>
      <c r="K64" s="16"/>
    </row>
    <row r="65" spans="1:11" ht="36" customHeight="1">
      <c r="A65" s="10" t="s">
        <v>54</v>
      </c>
      <c r="B65" s="29">
        <f t="shared" si="1"/>
        <v>90351.09</v>
      </c>
      <c r="C65" s="16"/>
      <c r="D65" s="16"/>
      <c r="E65" s="16"/>
      <c r="F65" s="16"/>
      <c r="G65" s="16"/>
      <c r="H65" s="16"/>
      <c r="I65" s="16"/>
      <c r="J65" s="16"/>
      <c r="K65" s="16">
        <v>90351.09</v>
      </c>
    </row>
    <row r="66" spans="1:11" s="1" customFormat="1" ht="58.5" customHeight="1">
      <c r="A66" s="10" t="s">
        <v>73</v>
      </c>
      <c r="B66" s="29">
        <f t="shared" si="1"/>
        <v>77041.59</v>
      </c>
      <c r="C66" s="16">
        <f>14255.7+13600+3819.49+0.6</f>
        <v>31675.79</v>
      </c>
      <c r="D66" s="16"/>
      <c r="E66" s="16"/>
      <c r="F66" s="16"/>
      <c r="G66" s="16"/>
      <c r="H66" s="16"/>
      <c r="I66" s="16"/>
      <c r="J66" s="16"/>
      <c r="K66" s="16">
        <v>45365.8</v>
      </c>
    </row>
    <row r="67" spans="1:11" s="1" customFormat="1" ht="38.25" customHeight="1">
      <c r="A67" s="10" t="s">
        <v>55</v>
      </c>
      <c r="B67" s="29">
        <f t="shared" si="1"/>
        <v>62000</v>
      </c>
      <c r="C67" s="16"/>
      <c r="D67" s="16"/>
      <c r="E67" s="16"/>
      <c r="F67" s="16"/>
      <c r="G67" s="16"/>
      <c r="H67" s="16"/>
      <c r="I67" s="16"/>
      <c r="J67" s="16"/>
      <c r="K67" s="16">
        <v>62000</v>
      </c>
    </row>
    <row r="68" spans="1:11" s="1" customFormat="1" ht="20.25" customHeight="1">
      <c r="A68" s="10" t="s">
        <v>78</v>
      </c>
      <c r="B68" s="29">
        <f>SUM(C68:K68)</f>
        <v>11784.85</v>
      </c>
      <c r="C68" s="16">
        <f>10914.85+1400-530</f>
        <v>11784.85</v>
      </c>
      <c r="D68" s="16"/>
      <c r="E68" s="16"/>
      <c r="F68" s="16"/>
      <c r="G68" s="16"/>
      <c r="H68" s="16"/>
      <c r="I68" s="16"/>
      <c r="J68" s="16"/>
      <c r="K68" s="16"/>
    </row>
    <row r="69" spans="1:11" hidden="1">
      <c r="A69" s="10"/>
      <c r="B69" s="9">
        <f t="shared" ref="B69" si="3">SUM(C69:K69)</f>
        <v>0</v>
      </c>
      <c r="C69" s="10"/>
      <c r="D69" s="10"/>
      <c r="E69" s="10"/>
      <c r="F69" s="10"/>
      <c r="G69" s="10"/>
      <c r="H69" s="10"/>
      <c r="I69" s="10"/>
      <c r="J69" s="10"/>
      <c r="K69" s="10"/>
    </row>
    <row r="70" spans="1:11" hidden="1">
      <c r="A70" s="12" t="s">
        <v>0</v>
      </c>
      <c r="B70" s="12">
        <f t="shared" ref="B70:K70" si="4">B6-B7</f>
        <v>29055.819999996573</v>
      </c>
      <c r="C70" s="12">
        <f t="shared" si="4"/>
        <v>569.91000000014901</v>
      </c>
      <c r="D70" s="12">
        <f t="shared" si="4"/>
        <v>0</v>
      </c>
      <c r="E70" s="12">
        <f t="shared" si="4"/>
        <v>0</v>
      </c>
      <c r="F70" s="12">
        <f t="shared" si="4"/>
        <v>0</v>
      </c>
      <c r="G70" s="12">
        <f t="shared" si="4"/>
        <v>0</v>
      </c>
      <c r="H70" s="12">
        <f t="shared" ref="H70" si="5">H6-H7</f>
        <v>0</v>
      </c>
      <c r="I70" s="12">
        <f t="shared" si="4"/>
        <v>0</v>
      </c>
      <c r="J70" s="12">
        <f t="shared" si="4"/>
        <v>20352.799999999814</v>
      </c>
      <c r="K70" s="12">
        <f t="shared" si="4"/>
        <v>8133.109999999986</v>
      </c>
    </row>
    <row r="72" spans="1:11">
      <c r="A72" s="14"/>
      <c r="B72" s="14"/>
      <c r="C72" s="14"/>
      <c r="D72" s="14"/>
      <c r="E72" s="14"/>
      <c r="F72" s="14"/>
      <c r="G72" s="14"/>
      <c r="H72" s="18"/>
      <c r="I72" s="14"/>
      <c r="J72" s="14"/>
      <c r="K72" s="14"/>
    </row>
    <row r="73" spans="1:11" ht="24.75" customHeight="1">
      <c r="B73" s="20" t="s">
        <v>79</v>
      </c>
      <c r="C73" s="20"/>
      <c r="D73" s="20"/>
      <c r="E73" s="20"/>
      <c r="F73" s="20"/>
    </row>
    <row r="75" spans="1:11" ht="22.5" customHeight="1">
      <c r="A75" s="11" t="s">
        <v>81</v>
      </c>
      <c r="D75" s="11"/>
      <c r="E75" s="11"/>
    </row>
  </sheetData>
  <mergeCells count="13">
    <mergeCell ref="A1:K1"/>
    <mergeCell ref="B73:F73"/>
    <mergeCell ref="A3:A5"/>
    <mergeCell ref="D3:D5"/>
    <mergeCell ref="C3:C5"/>
    <mergeCell ref="E3:E5"/>
    <mergeCell ref="F3:F5"/>
    <mergeCell ref="K3:K5"/>
    <mergeCell ref="I3:I5"/>
    <mergeCell ref="G3:G5"/>
    <mergeCell ref="J3:J5"/>
    <mergeCell ref="B3:B5"/>
    <mergeCell ref="H3:H5"/>
  </mergeCells>
  <pageMargins left="0.31496062992125984" right="0.31496062992125984" top="0.35433070866141736" bottom="0.35433070866141736" header="0.31496062992125984" footer="0.31496062992125984"/>
  <pageSetup paperSize="9" scale="59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поступление</vt:lpstr>
      <vt:lpstr>отчет о поступлении и расходова</vt:lpstr>
      <vt:lpstr>'отчет о поступлении и расходова'!Заголовки_для_печати</vt:lpstr>
      <vt:lpstr>'отчет о поступлении и расходова'!Область_печати</vt:lpstr>
      <vt:lpstr>поступление!Область_печати</vt:lpstr>
    </vt:vector>
  </TitlesOfParts>
  <Company>МОУ СОШ №1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admin</cp:lastModifiedBy>
  <cp:lastPrinted>2018-02-17T09:14:39Z</cp:lastPrinted>
  <dcterms:created xsi:type="dcterms:W3CDTF">2015-07-04T07:25:32Z</dcterms:created>
  <dcterms:modified xsi:type="dcterms:W3CDTF">2018-02-17T09:14:40Z</dcterms:modified>
</cp:coreProperties>
</file>